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1. Noviembre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1" sheetId="8238" r:id="rId2"/>
  </sheets>
  <definedNames>
    <definedName name="_xlnm._FilterDatabase" localSheetId="0" hidden="1">'PETRÓLEO '!$C$10:$HQ$42</definedName>
    <definedName name="_xlnm._FilterDatabase" localSheetId="1" hidden="1">'PETRÓLEO 2019-2021'!$C$10:$D$42</definedName>
    <definedName name="_xlnm.Print_Area" localSheetId="0">'PETRÓLEO '!$B$4:$IS$88</definedName>
    <definedName name="_xlnm.Print_Area" localSheetId="1">'PETRÓLEO 2019-2021'!$B$4:$AN$88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2" i="8238" l="1"/>
  <c r="AN33" i="8238"/>
  <c r="AN34" i="8238"/>
  <c r="AN35" i="8238"/>
  <c r="AN36" i="8238"/>
  <c r="AN37" i="8238"/>
  <c r="AN38" i="8238"/>
  <c r="AN39" i="8238"/>
  <c r="AN31" i="8238"/>
  <c r="AN24" i="8238"/>
  <c r="AN12" i="8238"/>
  <c r="AN13" i="8238"/>
  <c r="AN14" i="8238"/>
  <c r="AN15" i="8238"/>
  <c r="AN16" i="8238"/>
  <c r="AN17" i="8238"/>
  <c r="AN18" i="8238"/>
  <c r="AN19" i="8238"/>
  <c r="AN20" i="8238"/>
  <c r="AN21" i="8238"/>
  <c r="AN22" i="8238"/>
  <c r="AN23" i="8238"/>
  <c r="AN11" i="8238"/>
  <c r="AM40" i="8238" l="1"/>
  <c r="AM29" i="8238"/>
  <c r="AM24" i="8238"/>
  <c r="AN28" i="8238"/>
  <c r="AN27" i="8238"/>
  <c r="AN25" i="8238"/>
  <c r="AL40" i="8238"/>
  <c r="AL29" i="8238"/>
  <c r="AL24" i="8238"/>
  <c r="AN26" i="8238"/>
  <c r="AK40" i="8238"/>
  <c r="AK29" i="8238"/>
  <c r="AK24" i="8238"/>
  <c r="AM42" i="8238" l="1"/>
  <c r="AL42" i="8238"/>
  <c r="AK42" i="8238"/>
  <c r="AN40" i="8238"/>
  <c r="AJ24" i="8238"/>
  <c r="AJ29" i="8238"/>
  <c r="AJ40" i="8238"/>
  <c r="AI40" i="8238"/>
  <c r="AI29" i="8238"/>
  <c r="AI24" i="8238"/>
  <c r="AH40" i="8238"/>
  <c r="AH29" i="8238"/>
  <c r="AH24" i="8238"/>
  <c r="AG40" i="8238"/>
  <c r="AG29" i="8238"/>
  <c r="AG24" i="8238"/>
  <c r="AJ42" i="8238" l="1"/>
  <c r="AN29" i="8238"/>
  <c r="AN42" i="8238"/>
  <c r="AI42" i="8238"/>
  <c r="AH42" i="8238"/>
  <c r="AG42" i="8238"/>
  <c r="AF40" i="8238" l="1"/>
  <c r="AF29" i="8238"/>
  <c r="AF24" i="8238"/>
  <c r="AF42" i="8238" l="1"/>
  <c r="AE29" i="8238" l="1"/>
  <c r="AE40" i="8238" l="1"/>
  <c r="AE24" i="8238"/>
  <c r="AE42" i="8238" l="1"/>
  <c r="AD24" i="8238"/>
  <c r="AD40" i="8238" l="1"/>
  <c r="AD29" i="8238"/>
  <c r="AD42" i="8238" s="1"/>
  <c r="AC24" i="8238" l="1"/>
  <c r="AC40" i="8238"/>
  <c r="AC29" i="8238"/>
  <c r="AC42" i="8238" l="1"/>
  <c r="AB40" i="8238"/>
  <c r="AB29" i="8238"/>
  <c r="AB24" i="8238"/>
  <c r="AN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O29" i="8238" s="1"/>
  <c r="N25" i="8238"/>
  <c r="N29" i="8238" s="1"/>
  <c r="M25" i="8238"/>
  <c r="L25" i="8238"/>
  <c r="K25" i="8238"/>
  <c r="K29" i="8238" s="1"/>
  <c r="I25" i="8238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K16" i="8238"/>
  <c r="I16" i="8238"/>
  <c r="O14" i="8238"/>
  <c r="N14" i="8238"/>
  <c r="M14" i="8238"/>
  <c r="L14" i="8238"/>
  <c r="K14" i="8238"/>
  <c r="I14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40" i="8237" s="1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U42" i="8237" s="1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M30" i="8237"/>
  <c r="IP30" i="8237" s="1"/>
  <c r="IS29" i="8237" l="1"/>
  <c r="IE40" i="8237"/>
  <c r="L24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4" i="8238"/>
  <c r="N24" i="8238"/>
  <c r="HT40" i="8237"/>
  <c r="ID29" i="8237"/>
  <c r="H42" i="8238"/>
  <c r="X30" i="8238"/>
  <c r="I29" i="8238"/>
  <c r="HW42" i="8237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2" i="8237" s="1"/>
  <c r="HZ40" i="8237"/>
  <c r="IA42" i="8237"/>
  <c r="IC29" i="8237"/>
  <c r="IS40" i="8237"/>
  <c r="HV42" i="8237"/>
  <c r="IH42" i="8237"/>
  <c r="F42" i="8238"/>
  <c r="ID24" i="8237"/>
  <c r="ID42" i="8237" s="1"/>
  <c r="K24" i="8238"/>
  <c r="HI42" i="8237"/>
  <c r="IC40" i="8237"/>
  <c r="IC24" i="8237"/>
  <c r="IF24" i="8237"/>
  <c r="IF42" i="8237" s="1"/>
  <c r="IO30" i="8237"/>
  <c r="II42" i="8237"/>
  <c r="IK42" i="8237"/>
  <c r="IN42" i="8237"/>
  <c r="R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R42" i="8237"/>
  <c r="IS42" i="8237" s="1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M29" i="8238"/>
  <c r="N40" i="8238"/>
  <c r="AA42" i="8238"/>
  <c r="U42" i="8238"/>
  <c r="Y42" i="8238"/>
  <c r="P42" i="8238"/>
  <c r="V30" i="8238"/>
  <c r="Y30" i="8238" s="1"/>
  <c r="AB42" i="8238"/>
  <c r="L42" i="8238" l="1"/>
  <c r="IC42" i="8237"/>
  <c r="N42" i="8238"/>
  <c r="K42" i="8238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<sst xmlns="http://schemas.openxmlformats.org/spreadsheetml/2006/main" count="481" uniqueCount="87">
  <si>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</si>
  <si>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</si>
  <si>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</si>
  <si>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</si>
  <si>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</si>
  <si>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</si>
  <si>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</si>
  <si>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</si>
  <si>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</si>
  <si>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</si>
  <si>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</si>
  <si>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</si>
  <si>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</si>
  <si>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</si>
  <si>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</si>
  <si>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</si>
  <si>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</si>
  <si>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</si>
  <si>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</si>
  <si>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</si>
  <si>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</si>
  <si>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</si>
  <si>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</si>
  <si>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</si>
  <si>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</si>
  <si>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</si>
  <si>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</si>
  <si>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</si>
  <si>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</si>
  <si>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</si>
  <si>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</si>
  <si>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</si>
  <si>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</si>
  <si>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</si>
  <si>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</si>
  <si>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</si>
  <si>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</si>
  <si>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</si>
  <si>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</si>
  <si>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</si>
  <si>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</si>
  <si>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</si>
  <si>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</si>
  <si>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</si>
  <si>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</si>
  <si>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</si>
  <si>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</si>
  <si>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</si>
  <si>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</si>
  <si>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</si>
  <si>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</si>
  <si>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</si>
  <si>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</si>
  <si>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</si>
  <si>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</si>
  <si>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</si>
  <si>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</si>
  <si>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</si>
  <si>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</si>
  <si>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</si>
  <si>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</si>
  <si>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</si>
  <si>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</si>
  <si>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</si>
  <si>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</si>
  <si>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</si>
  <si>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</si>
  <si>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</si>
  <si>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</si>
  <si>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</si>
  <si>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</si>
  <si>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</si>
  <si>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</si>
  <si>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</si>
  <si>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</si>
  <si>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</si>
  <si>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</si>
  <si>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</si>
  <si>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</si>
  <si>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</si>
  <si>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</si>
  <si>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</si>
  <si>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</si>
  <si>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</si>
  <si>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</si>
  <si>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NOVIEMBRE 2021</t>
  </si>
  <si>
    <t>DIFERENCIA NOV21-OCT21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</si>
</sst>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2019-2021'!$AA$1:$AM$1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'PETRÓLEO 2019-2021'!$AA$42:$AM$42</c:f>
              <c:numCache>
                <c:formatCode>#,##0</c:formatCode>
                <c:ptCount val="13"/>
                <c:pt idx="0">
                  <c:v>33484</c:v>
                </c:pt>
                <c:pt idx="1">
                  <c:v>31624</c:v>
                </c:pt>
                <c:pt idx="2">
                  <c:v>35387</c:v>
                </c:pt>
                <c:pt idx="3">
                  <c:v>35037</c:v>
                </c:pt>
                <c:pt idx="4">
                  <c:v>34823</c:v>
                </c:pt>
                <c:pt idx="5">
                  <c:v>36452</c:v>
                </c:pt>
                <c:pt idx="6">
                  <c:v>41128.032258064515</c:v>
                </c:pt>
                <c:pt idx="7">
                  <c:v>38881.399999999994</c:v>
                </c:pt>
                <c:pt idx="8">
                  <c:v>38887.645161290318</c:v>
                </c:pt>
                <c:pt idx="9">
                  <c:v>37699.645161290318</c:v>
                </c:pt>
                <c:pt idx="10">
                  <c:v>41292</c:v>
                </c:pt>
                <c:pt idx="11">
                  <c:v>44285</c:v>
                </c:pt>
                <c:pt idx="12">
                  <c:v>37924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501"/>
          <c:min val="44136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26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583373</xdr:colOff>
      <xdr:row>45</xdr:row>
      <xdr:rowOff>96653</xdr:rowOff>
    </xdr:from>
    <xdr:to>
      <xdr:col>36</xdr:col>
      <xdr:colOff>724889</xdr:colOff>
      <xdr:row>82</xdr:row>
      <xdr:rowOff>138382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22"/>
      <c r="HR4" s="22"/>
      <c r="HS4" s="22"/>
      <c r="HT4" s="22"/>
      <c r="HU4" s="22"/>
    </row>
    <row r="5" spans="1:256" ht="21" customHeight="1" x14ac:dyDescent="0.3">
      <c r="A5" s="115" t="s">
        <v>80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</row>
    <row r="6" spans="1:256" ht="18" customHeight="1" x14ac:dyDescent="0.3">
      <c r="A6" s="114" t="s">
        <v>84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</row>
    <row r="7" spans="1:256" ht="21" x14ac:dyDescent="0.4">
      <c r="A7" s="113" t="s">
        <v>79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131"/>
      <c r="D9" s="132"/>
      <c r="E9" s="100">
        <v>1999</v>
      </c>
      <c r="F9" s="100"/>
      <c r="G9" s="100"/>
      <c r="H9" s="100"/>
      <c r="I9" s="100"/>
      <c r="J9" s="100"/>
      <c r="K9" s="100"/>
      <c r="L9" s="100"/>
      <c r="M9" s="59">
        <v>2000</v>
      </c>
      <c r="N9" s="101" t="s">
        <v>34</v>
      </c>
      <c r="O9" s="101"/>
      <c r="P9" s="101"/>
      <c r="Q9" s="101"/>
      <c r="R9" s="101"/>
      <c r="S9" s="101"/>
      <c r="T9" s="101"/>
      <c r="U9" s="60">
        <v>2001</v>
      </c>
      <c r="V9" s="61"/>
      <c r="W9" s="61"/>
      <c r="X9" s="61"/>
      <c r="Y9" s="61"/>
      <c r="Z9" s="61"/>
      <c r="AA9" s="61"/>
      <c r="AB9" s="111">
        <v>2001</v>
      </c>
      <c r="AC9" s="111"/>
      <c r="AD9" s="111"/>
      <c r="AE9" s="111"/>
      <c r="AF9" s="111"/>
      <c r="AG9" s="133">
        <v>2002</v>
      </c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5"/>
      <c r="AS9" s="81">
        <v>2003</v>
      </c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98">
        <v>2004</v>
      </c>
      <c r="BF9" s="99"/>
      <c r="BG9" s="99"/>
      <c r="BH9" s="99"/>
      <c r="BI9" s="99"/>
      <c r="BJ9" s="99"/>
      <c r="BK9" s="99"/>
      <c r="BL9" s="99"/>
      <c r="BM9" s="99"/>
      <c r="BN9" s="99"/>
      <c r="BO9" s="105">
        <v>2005</v>
      </c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7"/>
      <c r="CA9" s="96">
        <v>2006</v>
      </c>
      <c r="CB9" s="97"/>
      <c r="CC9" s="97"/>
      <c r="CD9" s="97"/>
      <c r="CE9" s="97"/>
      <c r="CF9" s="97"/>
      <c r="CG9" s="97"/>
      <c r="CH9" s="97"/>
      <c r="CI9" s="97"/>
      <c r="CJ9" s="97"/>
      <c r="CK9" s="88">
        <v>2007</v>
      </c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6">
        <v>2008</v>
      </c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6">
        <v>2009</v>
      </c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0">
        <v>2010</v>
      </c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62">
        <v>2011</v>
      </c>
      <c r="EH9" s="62"/>
      <c r="EI9" s="62"/>
      <c r="EJ9" s="62"/>
      <c r="EK9" s="62"/>
      <c r="EL9" s="62"/>
      <c r="EM9" s="128">
        <v>2011</v>
      </c>
      <c r="EN9" s="129"/>
      <c r="EO9" s="130"/>
      <c r="EP9" s="108">
        <v>2012</v>
      </c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10"/>
      <c r="FB9" s="90">
        <v>2013</v>
      </c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2"/>
      <c r="FN9" s="93">
        <v>2014</v>
      </c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104">
        <v>2015</v>
      </c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2">
        <v>2016</v>
      </c>
      <c r="GW9" s="103"/>
      <c r="GX9" s="112">
        <v>2017</v>
      </c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83">
        <v>2018</v>
      </c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5"/>
      <c r="HV9" s="79">
        <v>2019</v>
      </c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>
        <v>2020</v>
      </c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117" t="s">
        <v>68</v>
      </c>
      <c r="B11" s="123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122"/>
      <c r="B12" s="124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122"/>
      <c r="B13" s="124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122"/>
      <c r="B14" s="124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122"/>
      <c r="B15" s="124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122"/>
      <c r="B16" s="124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120">
        <v>125069</v>
      </c>
      <c r="P16" s="120">
        <v>132837</v>
      </c>
      <c r="Q16" s="120">
        <v>127982</v>
      </c>
      <c r="R16" s="120">
        <v>134937</v>
      </c>
      <c r="S16" s="120">
        <v>128138</v>
      </c>
      <c r="T16" s="120">
        <v>132222</v>
      </c>
      <c r="U16" s="120">
        <v>127513</v>
      </c>
      <c r="V16" s="120">
        <v>113266</v>
      </c>
      <c r="W16" s="120">
        <v>121026</v>
      </c>
      <c r="X16" s="120">
        <v>130746</v>
      </c>
      <c r="Y16" s="120">
        <v>140659</v>
      </c>
      <c r="Z16" s="120">
        <v>133530</v>
      </c>
      <c r="AA16" s="120">
        <v>141390</v>
      </c>
      <c r="AB16" s="120">
        <v>135945</v>
      </c>
      <c r="AC16" s="120">
        <v>134600</v>
      </c>
      <c r="AD16" s="120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122"/>
      <c r="B17" s="124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1"/>
      <c r="AA17" s="121"/>
      <c r="AB17" s="121"/>
      <c r="AC17" s="121"/>
      <c r="AD17" s="121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122"/>
      <c r="B18" s="124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122"/>
      <c r="B19" s="124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122"/>
      <c r="B20" s="124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122"/>
      <c r="B21" s="124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122"/>
      <c r="B22" s="124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122"/>
      <c r="B23" s="124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119" t="s">
        <v>46</v>
      </c>
      <c r="D24" s="119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116" t="s">
        <v>41</v>
      </c>
      <c r="B25" s="118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116"/>
      <c r="B26" s="118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116"/>
      <c r="B27" s="118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117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125" t="s">
        <v>47</v>
      </c>
      <c r="D29" s="125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116" t="s">
        <v>69</v>
      </c>
      <c r="B30" s="118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116"/>
      <c r="B31" s="118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116"/>
      <c r="B32" s="118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116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117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127" t="s">
        <v>48</v>
      </c>
      <c r="D40" s="127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126" t="s">
        <v>78</v>
      </c>
      <c r="D42" s="126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91"/>
  <sheetViews>
    <sheetView tabSelected="1" view="pageBreakPreview" topLeftCell="C1" zoomScale="55" zoomScaleNormal="70" zoomScaleSheetLayoutView="55" workbookViewId="0">
      <pane xSplit="2" ySplit="10" topLeftCell="AA12" activePane="bottomRight" state="frozen"/>
      <selection activeCell="C1" sqref="C1"/>
      <selection pane="topRight" activeCell="HG1" sqref="HG1"/>
      <selection pane="bottomLeft" activeCell="C11" sqref="C11"/>
      <selection pane="bottomRight" activeCell="AM48" sqref="AM48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hidden="1" customWidth="1"/>
    <col min="21" max="21" width="18.109375" style="1" hidden="1" customWidth="1"/>
    <col min="22" max="22" width="18.6640625" style="1" hidden="1" customWidth="1"/>
    <col min="23" max="23" width="17.88671875" style="1" hidden="1" customWidth="1"/>
    <col min="24" max="24" width="17" style="1" hidden="1" customWidth="1"/>
    <col min="25" max="25" width="17.33203125" style="1" hidden="1" customWidth="1"/>
    <col min="26" max="26" width="16.5546875" style="1" hidden="1" customWidth="1"/>
    <col min="27" max="39" width="16.5546875" style="1" customWidth="1"/>
    <col min="40" max="40" width="20.109375" style="1" customWidth="1"/>
    <col min="41" max="16384" width="11.44140625" style="1"/>
  </cols>
  <sheetData>
    <row r="1" spans="1:43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"/>
      <c r="AO1" s="1"/>
      <c r="AP1" s="1"/>
      <c r="AQ1" s="1"/>
    </row>
    <row r="2" spans="1:43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8" x14ac:dyDescent="0.35">
      <c r="A4" s="95"/>
      <c r="B4" s="95"/>
      <c r="C4" s="95"/>
      <c r="D4" s="95"/>
    </row>
    <row r="5" spans="1:43" ht="21" customHeight="1" x14ac:dyDescent="0.3">
      <c r="A5" s="115" t="s">
        <v>80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43" ht="18" customHeight="1" x14ac:dyDescent="0.3">
      <c r="A6" s="114" t="s">
        <v>85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</row>
    <row r="7" spans="1:43" ht="21" x14ac:dyDescent="0.4">
      <c r="A7" s="113" t="s">
        <v>79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</row>
    <row r="8" spans="1:43" ht="15.6" x14ac:dyDescent="0.3">
      <c r="C8" s="23"/>
      <c r="D8" s="42"/>
    </row>
    <row r="9" spans="1:43" s="5" customFormat="1" ht="25.5" customHeight="1" thickBot="1" x14ac:dyDescent="0.35">
      <c r="A9" s="6"/>
      <c r="B9" s="6"/>
      <c r="C9" s="131"/>
      <c r="D9" s="132"/>
      <c r="E9" s="79">
        <v>2019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6">
        <v>2020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6">
        <v>2021</v>
      </c>
      <c r="AD9" s="137"/>
      <c r="AE9" s="137"/>
      <c r="AF9" s="137"/>
      <c r="AG9" s="137"/>
      <c r="AH9" s="137"/>
      <c r="AI9" s="137"/>
      <c r="AJ9" s="137"/>
      <c r="AK9" s="137"/>
      <c r="AL9" s="137"/>
      <c r="AM9" s="138"/>
      <c r="AN9" s="1"/>
      <c r="AO9" s="1"/>
      <c r="AP9" s="1"/>
      <c r="AQ9" s="1"/>
    </row>
    <row r="10" spans="1:43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68" t="s">
        <v>86</v>
      </c>
      <c r="AO10" s="1"/>
      <c r="AP10" s="1"/>
      <c r="AQ10" s="1"/>
    </row>
    <row r="11" spans="1:43" s="5" customFormat="1" ht="16.5" customHeight="1" thickTop="1" x14ac:dyDescent="0.3">
      <c r="A11" s="117" t="s">
        <v>68</v>
      </c>
      <c r="B11" s="123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f>+AM11-AL11</f>
        <v>-31</v>
      </c>
      <c r="AO11" s="1"/>
      <c r="AP11" s="1"/>
      <c r="AQ11" s="1"/>
    </row>
    <row r="12" spans="1:43" s="5" customFormat="1" ht="16.5" customHeight="1" x14ac:dyDescent="0.3">
      <c r="A12" s="122"/>
      <c r="B12" s="124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f t="shared" ref="AN12:AN23" si="0">+AM12-AL12</f>
        <v>-22</v>
      </c>
      <c r="AO12" s="1"/>
      <c r="AP12" s="1"/>
      <c r="AQ12" s="1"/>
    </row>
    <row r="13" spans="1:43" s="5" customFormat="1" ht="16.5" customHeight="1" x14ac:dyDescent="0.3">
      <c r="A13" s="122"/>
      <c r="B13" s="124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f t="shared" si="0"/>
        <v>2</v>
      </c>
      <c r="AO13" s="1"/>
      <c r="AP13" s="1"/>
      <c r="AQ13" s="1"/>
    </row>
    <row r="14" spans="1:43" s="5" customFormat="1" ht="16.5" customHeight="1" x14ac:dyDescent="0.3">
      <c r="A14" s="122"/>
      <c r="B14" s="124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v>1625.0322580645161</v>
      </c>
      <c r="AK14" s="17">
        <v>1974</v>
      </c>
      <c r="AL14" s="17">
        <v>2242</v>
      </c>
      <c r="AM14" s="17">
        <v>2317</v>
      </c>
      <c r="AN14" s="17">
        <f t="shared" si="0"/>
        <v>75</v>
      </c>
      <c r="AO14" s="1"/>
      <c r="AP14" s="1"/>
      <c r="AQ14" s="1"/>
    </row>
    <row r="15" spans="1:43" s="5" customFormat="1" ht="16.5" customHeight="1" x14ac:dyDescent="0.3">
      <c r="A15" s="122"/>
      <c r="B15" s="124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v>107.83870967741936</v>
      </c>
      <c r="AJ15" s="17">
        <v>121.19354838709677</v>
      </c>
      <c r="AK15" s="17">
        <v>100</v>
      </c>
      <c r="AL15" s="17">
        <v>106</v>
      </c>
      <c r="AM15" s="17">
        <v>92</v>
      </c>
      <c r="AN15" s="17">
        <f t="shared" si="0"/>
        <v>-14</v>
      </c>
      <c r="AO15" s="1"/>
      <c r="AP15" s="1"/>
      <c r="AQ15" s="1"/>
    </row>
    <row r="16" spans="1:43" s="5" customFormat="1" ht="15.75" customHeight="1" x14ac:dyDescent="0.3">
      <c r="A16" s="122"/>
      <c r="B16" s="124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v>4326.7741935483873</v>
      </c>
      <c r="AJ16" s="17">
        <v>4471.3870967741932</v>
      </c>
      <c r="AK16" s="17">
        <v>4109</v>
      </c>
      <c r="AL16" s="17">
        <v>4097</v>
      </c>
      <c r="AM16" s="17">
        <v>4022</v>
      </c>
      <c r="AN16" s="17">
        <f t="shared" si="0"/>
        <v>-75</v>
      </c>
      <c r="AO16" s="1"/>
      <c r="AP16" s="1"/>
      <c r="AQ16" s="1"/>
    </row>
    <row r="17" spans="1:43" s="5" customFormat="1" ht="16.5" hidden="1" customHeight="1" x14ac:dyDescent="0.3">
      <c r="A17" s="122"/>
      <c r="B17" s="124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/>
      <c r="AJ17" s="17"/>
      <c r="AK17" s="17"/>
      <c r="AL17" s="17"/>
      <c r="AM17" s="17"/>
      <c r="AN17" s="17">
        <f t="shared" si="0"/>
        <v>0</v>
      </c>
      <c r="AO17" s="1"/>
      <c r="AP17" s="1"/>
      <c r="AQ17" s="1"/>
    </row>
    <row r="18" spans="1:43" s="5" customFormat="1" ht="16.5" customHeight="1" x14ac:dyDescent="0.3">
      <c r="A18" s="122"/>
      <c r="B18" s="124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v>151.7741935483871</v>
      </c>
      <c r="AJ18" s="17">
        <v>152.90322580645162</v>
      </c>
      <c r="AK18" s="17">
        <v>151</v>
      </c>
      <c r="AL18" s="17">
        <v>153</v>
      </c>
      <c r="AM18" s="17">
        <v>160</v>
      </c>
      <c r="AN18" s="17">
        <f t="shared" si="0"/>
        <v>7</v>
      </c>
      <c r="AO18" s="1"/>
      <c r="AP18" s="1"/>
      <c r="AQ18" s="1"/>
    </row>
    <row r="19" spans="1:43" s="5" customFormat="1" ht="16.5" hidden="1" customHeight="1" x14ac:dyDescent="0.3">
      <c r="A19" s="122"/>
      <c r="B19" s="124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>
        <f t="shared" si="0"/>
        <v>0</v>
      </c>
      <c r="AO19" s="1"/>
      <c r="AP19" s="1"/>
      <c r="AQ19" s="1"/>
    </row>
    <row r="20" spans="1:43" s="5" customFormat="1" ht="16.5" customHeight="1" x14ac:dyDescent="0.3">
      <c r="A20" s="122"/>
      <c r="B20" s="124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v>12046.870967741936</v>
      </c>
      <c r="AJ20" s="17">
        <v>12153.645161290322</v>
      </c>
      <c r="AK20" s="17">
        <v>12122</v>
      </c>
      <c r="AL20" s="17">
        <v>12502</v>
      </c>
      <c r="AM20" s="17">
        <v>12552</v>
      </c>
      <c r="AN20" s="17">
        <f t="shared" si="0"/>
        <v>50</v>
      </c>
      <c r="AO20" s="1"/>
      <c r="AP20" s="1"/>
      <c r="AQ20" s="1"/>
    </row>
    <row r="21" spans="1:43" s="5" customFormat="1" ht="16.5" customHeight="1" x14ac:dyDescent="0.3">
      <c r="A21" s="122"/>
      <c r="B21" s="124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v>1044.1290322580646</v>
      </c>
      <c r="AJ21" s="17">
        <v>1034.3870967741937</v>
      </c>
      <c r="AK21" s="17">
        <v>1008</v>
      </c>
      <c r="AL21" s="17">
        <v>1165</v>
      </c>
      <c r="AM21" s="17">
        <v>1753</v>
      </c>
      <c r="AN21" s="17">
        <f t="shared" si="0"/>
        <v>588</v>
      </c>
      <c r="AO21" s="1"/>
      <c r="AP21" s="1"/>
      <c r="AQ21" s="1"/>
    </row>
    <row r="22" spans="1:43" s="5" customFormat="1" ht="16.5" customHeight="1" x14ac:dyDescent="0.3">
      <c r="A22" s="122"/>
      <c r="B22" s="124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v>25.35483870967742</v>
      </c>
      <c r="AJ22" s="17">
        <v>32.29032258064516</v>
      </c>
      <c r="AK22" s="17">
        <v>30</v>
      </c>
      <c r="AL22" s="17">
        <v>27</v>
      </c>
      <c r="AM22" s="17">
        <v>28</v>
      </c>
      <c r="AN22" s="17">
        <f t="shared" si="0"/>
        <v>1</v>
      </c>
      <c r="AO22" s="1"/>
      <c r="AP22" s="1"/>
      <c r="AQ22" s="1"/>
    </row>
    <row r="23" spans="1:43" s="5" customFormat="1" ht="16.5" customHeight="1" thickBot="1" x14ac:dyDescent="0.35">
      <c r="A23" s="122"/>
      <c r="B23" s="124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v>10.161290322580646</v>
      </c>
      <c r="AJ23" s="17">
        <v>9.8387096774193541</v>
      </c>
      <c r="AK23" s="17">
        <v>10</v>
      </c>
      <c r="AL23" s="17">
        <v>10</v>
      </c>
      <c r="AM23" s="17">
        <v>10</v>
      </c>
      <c r="AN23" s="17">
        <f t="shared" si="0"/>
        <v>0</v>
      </c>
      <c r="AO23" s="1"/>
      <c r="AP23" s="1"/>
      <c r="AQ23" s="1"/>
    </row>
    <row r="24" spans="1:43" s="5" customFormat="1" ht="21.75" customHeight="1" thickTop="1" thickBot="1" x14ac:dyDescent="0.35">
      <c r="B24" s="29"/>
      <c r="C24" s="119" t="s">
        <v>46</v>
      </c>
      <c r="D24" s="119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 t="shared" ref="AE24:AJ24" si="2">+SUM(AE11:AE23)</f>
        <v>19749</v>
      </c>
      <c r="AF24" s="31">
        <f t="shared" si="2"/>
        <v>19781</v>
      </c>
      <c r="AG24" s="31">
        <f t="shared" si="2"/>
        <v>20330.193548387095</v>
      </c>
      <c r="AH24" s="31">
        <f t="shared" si="2"/>
        <v>20859.466666666664</v>
      </c>
      <c r="AI24" s="31">
        <f t="shared" si="2"/>
        <v>20866.483870967742</v>
      </c>
      <c r="AJ24" s="31">
        <f t="shared" si="2"/>
        <v>21026.193548387095</v>
      </c>
      <c r="AK24" s="31">
        <f>+SUM(AK11:AK23)</f>
        <v>20908</v>
      </c>
      <c r="AL24" s="31">
        <f>+SUM(AL11:AL23)</f>
        <v>21680</v>
      </c>
      <c r="AM24" s="31">
        <f>+SUM(AM11:AM23)</f>
        <v>22261</v>
      </c>
      <c r="AN24" s="31">
        <f>SUM(AN11:AN23)</f>
        <v>581</v>
      </c>
      <c r="AO24" s="1"/>
      <c r="AP24" s="1"/>
      <c r="AQ24" s="1"/>
    </row>
    <row r="25" spans="1:43" s="5" customFormat="1" ht="16.5" customHeight="1" thickTop="1" thickBot="1" x14ac:dyDescent="0.35">
      <c r="A25" s="116" t="s">
        <v>41</v>
      </c>
      <c r="B25" s="118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v>6161.8064516129034</v>
      </c>
      <c r="AJ25" s="17">
        <v>5829.2903225806449</v>
      </c>
      <c r="AK25" s="17">
        <v>5539</v>
      </c>
      <c r="AL25" s="17">
        <v>5783</v>
      </c>
      <c r="AM25" s="17">
        <v>5736</v>
      </c>
      <c r="AN25" s="17">
        <f>+AM25-AL25</f>
        <v>-47</v>
      </c>
      <c r="AO25" s="1"/>
      <c r="AP25" s="1"/>
      <c r="AQ25" s="1"/>
    </row>
    <row r="26" spans="1:43" s="5" customFormat="1" ht="16.5" hidden="1" customHeight="1" thickTop="1" thickBot="1" x14ac:dyDescent="0.35">
      <c r="A26" s="116"/>
      <c r="B26" s="118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v>0</v>
      </c>
      <c r="AK26" s="17"/>
      <c r="AL26" s="17"/>
      <c r="AM26" s="17"/>
      <c r="AN26" s="17">
        <f t="shared" ref="AN26" si="3">+AL26-AK26</f>
        <v>0</v>
      </c>
      <c r="AO26" s="1"/>
      <c r="AP26" s="1"/>
      <c r="AQ26" s="1"/>
    </row>
    <row r="27" spans="1:43" s="5" customFormat="1" ht="16.5" customHeight="1" thickTop="1" thickBot="1" x14ac:dyDescent="0.35">
      <c r="A27" s="116"/>
      <c r="B27" s="118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f>+AM27-AL27</f>
        <v>0</v>
      </c>
      <c r="AO27" s="1"/>
      <c r="AP27" s="1"/>
      <c r="AQ27" s="1"/>
    </row>
    <row r="28" spans="1:43" s="5" customFormat="1" ht="21" customHeight="1" thickTop="1" thickBot="1" x14ac:dyDescent="0.35">
      <c r="A28" s="117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f>+AM28-AL28</f>
        <v>0</v>
      </c>
      <c r="AO28" s="1"/>
      <c r="AP28" s="1"/>
      <c r="AQ28" s="1"/>
    </row>
    <row r="29" spans="1:43" s="5" customFormat="1" ht="19.5" customHeight="1" thickTop="1" thickBot="1" x14ac:dyDescent="0.35">
      <c r="B29" s="34"/>
      <c r="C29" s="125" t="s">
        <v>47</v>
      </c>
      <c r="D29" s="125"/>
      <c r="E29" s="37">
        <f t="shared" ref="E29:Y29" si="4">+SUM(E25:E28)</f>
        <v>7714</v>
      </c>
      <c r="F29" s="37">
        <f t="shared" si="4"/>
        <v>10976.2</v>
      </c>
      <c r="G29" s="37">
        <f t="shared" si="4"/>
        <v>9109</v>
      </c>
      <c r="H29" s="37">
        <f t="shared" si="4"/>
        <v>7522</v>
      </c>
      <c r="I29" s="37">
        <f t="shared" si="4"/>
        <v>9075.5161290322576</v>
      </c>
      <c r="J29" s="37">
        <f t="shared" si="4"/>
        <v>8622</v>
      </c>
      <c r="K29" s="37">
        <f t="shared" si="4"/>
        <v>6978.9032258064517</v>
      </c>
      <c r="L29" s="37">
        <f t="shared" si="4"/>
        <v>9093</v>
      </c>
      <c r="M29" s="37">
        <f t="shared" si="4"/>
        <v>8870.5666666666675</v>
      </c>
      <c r="N29" s="37">
        <f t="shared" si="4"/>
        <v>6755.5483870967746</v>
      </c>
      <c r="O29" s="37">
        <f t="shared" si="4"/>
        <v>9128.4333333333325</v>
      </c>
      <c r="P29" s="37">
        <f t="shared" si="4"/>
        <v>8066</v>
      </c>
      <c r="Q29" s="37">
        <f t="shared" si="4"/>
        <v>6739</v>
      </c>
      <c r="R29" s="37">
        <f t="shared" si="4"/>
        <v>7401</v>
      </c>
      <c r="S29" s="37">
        <f t="shared" si="4"/>
        <v>6036</v>
      </c>
      <c r="T29" s="37">
        <f t="shared" si="4"/>
        <v>6554</v>
      </c>
      <c r="U29" s="37">
        <f t="shared" si="4"/>
        <v>6625</v>
      </c>
      <c r="V29" s="37">
        <f t="shared" si="4"/>
        <v>6046</v>
      </c>
      <c r="W29" s="37">
        <f t="shared" si="4"/>
        <v>6142</v>
      </c>
      <c r="X29" s="37">
        <f t="shared" si="4"/>
        <v>6309</v>
      </c>
      <c r="Y29" s="37">
        <f t="shared" si="4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 t="shared" ref="AE29:AM29" si="5">+SUM(AE25:AE28)</f>
        <v>5821</v>
      </c>
      <c r="AF29" s="37">
        <f t="shared" si="5"/>
        <v>5827</v>
      </c>
      <c r="AG29" s="37">
        <f t="shared" si="5"/>
        <v>6088.0967741935483</v>
      </c>
      <c r="AH29" s="37">
        <f t="shared" si="5"/>
        <v>5705.3666666666668</v>
      </c>
      <c r="AI29" s="37">
        <f t="shared" si="5"/>
        <v>6161.8064516129034</v>
      </c>
      <c r="AJ29" s="37">
        <f t="shared" si="5"/>
        <v>5829.2903225806449</v>
      </c>
      <c r="AK29" s="37">
        <f t="shared" si="5"/>
        <v>5539</v>
      </c>
      <c r="AL29" s="37">
        <f t="shared" si="5"/>
        <v>5783</v>
      </c>
      <c r="AM29" s="37">
        <f t="shared" si="5"/>
        <v>5736</v>
      </c>
      <c r="AN29" s="37">
        <f>SUM(AN25:AN28)</f>
        <v>-47</v>
      </c>
      <c r="AO29" s="1"/>
      <c r="AP29" s="1"/>
      <c r="AQ29" s="1"/>
    </row>
    <row r="30" spans="1:43" s="5" customFormat="1" ht="15.75" hidden="1" customHeight="1" thickTop="1" thickBot="1" x14ac:dyDescent="0.35">
      <c r="A30" s="116" t="s">
        <v>69</v>
      </c>
      <c r="B30" s="118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6">+P30-O30</f>
        <v>0</v>
      </c>
      <c r="T30" s="17">
        <f t="shared" si="6"/>
        <v>0</v>
      </c>
      <c r="U30" s="17">
        <f t="shared" si="6"/>
        <v>0</v>
      </c>
      <c r="V30" s="17">
        <f t="shared" si="6"/>
        <v>0</v>
      </c>
      <c r="W30" s="17">
        <f t="shared" si="6"/>
        <v>0</v>
      </c>
      <c r="X30" s="17">
        <f t="shared" si="6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>
        <f t="shared" ref="AN30" si="7">+AB30-AA30</f>
        <v>0</v>
      </c>
      <c r="AO30" s="1"/>
      <c r="AP30" s="1"/>
      <c r="AQ30" s="1"/>
    </row>
    <row r="31" spans="1:43" s="5" customFormat="1" ht="15.75" customHeight="1" thickTop="1" thickBot="1" x14ac:dyDescent="0.35">
      <c r="A31" s="116"/>
      <c r="B31" s="118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f>+AM31-AL31</f>
        <v>0</v>
      </c>
      <c r="AO31" s="1"/>
      <c r="AP31" s="1"/>
      <c r="AQ31" s="1"/>
    </row>
    <row r="32" spans="1:43" s="5" customFormat="1" ht="15.75" customHeight="1" thickTop="1" thickBot="1" x14ac:dyDescent="0.35">
      <c r="A32" s="116"/>
      <c r="B32" s="118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f t="shared" ref="AN32:AN39" si="8">+AM32-AL32</f>
        <v>0</v>
      </c>
      <c r="AO32" s="1"/>
      <c r="AP32" s="1"/>
      <c r="AQ32" s="1"/>
    </row>
    <row r="33" spans="1:43" s="5" customFormat="1" ht="19.5" hidden="1" customHeight="1" thickTop="1" thickBot="1" x14ac:dyDescent="0.35">
      <c r="A33" s="116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>
        <f t="shared" si="8"/>
        <v>0</v>
      </c>
      <c r="AO33" s="1"/>
      <c r="AP33" s="1"/>
      <c r="AQ33" s="1"/>
    </row>
    <row r="34" spans="1:43" s="5" customFormat="1" ht="19.5" hidden="1" customHeight="1" thickTop="1" thickBot="1" x14ac:dyDescent="0.35">
      <c r="A34" s="117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>
        <f t="shared" si="8"/>
        <v>0</v>
      </c>
      <c r="AO34" s="1"/>
      <c r="AP34" s="1"/>
      <c r="AQ34" s="1"/>
    </row>
    <row r="35" spans="1:43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v>3190.7741935483873</v>
      </c>
      <c r="AJ35" s="17">
        <v>1191.5806451612902</v>
      </c>
      <c r="AK35" s="17">
        <v>952</v>
      </c>
      <c r="AL35" s="17">
        <v>2126</v>
      </c>
      <c r="AM35" s="17">
        <v>656</v>
      </c>
      <c r="AN35" s="17">
        <f t="shared" si="8"/>
        <v>-1470</v>
      </c>
      <c r="AO35" s="1"/>
      <c r="AP35" s="1"/>
      <c r="AQ35" s="1"/>
    </row>
    <row r="36" spans="1:43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v>222.29032258064515</v>
      </c>
      <c r="AJ36" s="17">
        <v>2089.9354838709678</v>
      </c>
      <c r="AK36" s="17">
        <v>2018</v>
      </c>
      <c r="AL36" s="17">
        <v>1929</v>
      </c>
      <c r="AM36" s="17">
        <v>1730</v>
      </c>
      <c r="AN36" s="17">
        <f t="shared" si="8"/>
        <v>-199</v>
      </c>
      <c r="AO36" s="1"/>
      <c r="AP36" s="1"/>
      <c r="AQ36" s="1"/>
    </row>
    <row r="37" spans="1:43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>
        <f t="shared" si="8"/>
        <v>0</v>
      </c>
      <c r="AO37" s="1"/>
      <c r="AP37" s="1"/>
      <c r="AQ37" s="1"/>
    </row>
    <row r="38" spans="1:43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>
        <f t="shared" si="8"/>
        <v>0</v>
      </c>
      <c r="AO38" s="1"/>
      <c r="AP38" s="1"/>
      <c r="AQ38" s="1"/>
    </row>
    <row r="39" spans="1:43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v>8446.2903225806458</v>
      </c>
      <c r="AJ39" s="17">
        <v>7562.6451612903229</v>
      </c>
      <c r="AK39" s="17">
        <v>11875</v>
      </c>
      <c r="AL39" s="17">
        <v>12767</v>
      </c>
      <c r="AM39" s="17">
        <v>7541</v>
      </c>
      <c r="AN39" s="17">
        <f t="shared" si="8"/>
        <v>-5226</v>
      </c>
      <c r="AO39" s="1"/>
      <c r="AP39" s="1"/>
      <c r="AQ39" s="1"/>
    </row>
    <row r="40" spans="1:43" s="5" customFormat="1" ht="20.25" customHeight="1" thickTop="1" x14ac:dyDescent="0.3">
      <c r="B40" s="44"/>
      <c r="C40" s="127" t="s">
        <v>48</v>
      </c>
      <c r="D40" s="127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9">+SUM(I31:I39)</f>
        <v>22678.645161290322</v>
      </c>
      <c r="J40" s="40">
        <f t="shared" si="9"/>
        <v>16057</v>
      </c>
      <c r="K40" s="40">
        <f t="shared" si="9"/>
        <v>11299</v>
      </c>
      <c r="L40" s="40">
        <f t="shared" si="9"/>
        <v>22981.967741935485</v>
      </c>
      <c r="M40" s="40">
        <f t="shared" si="9"/>
        <v>24468</v>
      </c>
      <c r="N40" s="40">
        <f t="shared" si="9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10">+SUM(Q31:Q39)</f>
        <v>28250</v>
      </c>
      <c r="R40" s="40">
        <f t="shared" si="10"/>
        <v>29297</v>
      </c>
      <c r="S40" s="40">
        <f t="shared" si="10"/>
        <v>20112</v>
      </c>
      <c r="T40" s="40">
        <f t="shared" si="10"/>
        <v>16614</v>
      </c>
      <c r="U40" s="40">
        <f t="shared" si="10"/>
        <v>2744</v>
      </c>
      <c r="V40" s="40">
        <f t="shared" si="10"/>
        <v>2072</v>
      </c>
      <c r="W40" s="40">
        <f t="shared" ref="W40:AB40" si="11">+SUM(W31:W39)</f>
        <v>6957</v>
      </c>
      <c r="X40" s="40">
        <f t="shared" si="11"/>
        <v>3628</v>
      </c>
      <c r="Y40" s="40">
        <f t="shared" si="11"/>
        <v>2468</v>
      </c>
      <c r="Z40" s="40">
        <f t="shared" si="11"/>
        <v>10978</v>
      </c>
      <c r="AA40" s="40">
        <f t="shared" si="11"/>
        <v>6839</v>
      </c>
      <c r="AB40" s="40">
        <f t="shared" si="11"/>
        <v>5977</v>
      </c>
      <c r="AC40" s="40">
        <f>SUM(AC31:AC39)</f>
        <v>9349</v>
      </c>
      <c r="AD40" s="40">
        <f>SUM(AD31:AD39)</f>
        <v>8643</v>
      </c>
      <c r="AE40" s="40">
        <f t="shared" ref="AE40:AG40" si="12">+SUM(AE31:AE39)</f>
        <v>9253</v>
      </c>
      <c r="AF40" s="40">
        <f t="shared" si="12"/>
        <v>10844</v>
      </c>
      <c r="AG40" s="40">
        <f t="shared" si="12"/>
        <v>14709.741935483871</v>
      </c>
      <c r="AH40" s="40">
        <f t="shared" ref="AH40" si="13">+SUM(AH31:AH39)</f>
        <v>12316.566666666666</v>
      </c>
      <c r="AI40" s="40">
        <f>+SUM(AI31:AI39)</f>
        <v>11859.354838709678</v>
      </c>
      <c r="AJ40" s="40">
        <f t="shared" ref="AJ40:AM40" si="14">+SUM(AJ31:AJ39)</f>
        <v>10844.161290322581</v>
      </c>
      <c r="AK40" s="40">
        <f t="shared" si="14"/>
        <v>14845</v>
      </c>
      <c r="AL40" s="40">
        <f t="shared" si="14"/>
        <v>16822</v>
      </c>
      <c r="AM40" s="40">
        <f t="shared" si="14"/>
        <v>9927</v>
      </c>
      <c r="AN40" s="40">
        <f>SUM(AN31:AN39)</f>
        <v>-6895</v>
      </c>
      <c r="AO40" s="1"/>
      <c r="AP40" s="1"/>
      <c r="AQ40" s="1"/>
    </row>
    <row r="41" spans="1:43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3" s="5" customFormat="1" ht="41.25" customHeight="1" thickBot="1" x14ac:dyDescent="0.35">
      <c r="B42" s="45"/>
      <c r="C42" s="126" t="s">
        <v>78</v>
      </c>
      <c r="D42" s="126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5">+K24+K29+K40</f>
        <v>43916.645161290318</v>
      </c>
      <c r="L42" s="70">
        <f t="shared" si="15"/>
        <v>56370.354838709682</v>
      </c>
      <c r="M42" s="70">
        <f t="shared" si="15"/>
        <v>59151.3</v>
      </c>
      <c r="N42" s="70">
        <f t="shared" si="15"/>
        <v>56044.161290322583</v>
      </c>
      <c r="O42" s="70">
        <f t="shared" si="15"/>
        <v>63738.3</v>
      </c>
      <c r="P42" s="70">
        <f t="shared" si="15"/>
        <v>59732</v>
      </c>
      <c r="Q42" s="70">
        <f t="shared" si="15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N42" si="16">+AC24+AC29+AC40</f>
        <v>35387</v>
      </c>
      <c r="AD42" s="70">
        <f t="shared" si="16"/>
        <v>35037</v>
      </c>
      <c r="AE42" s="70">
        <f t="shared" si="16"/>
        <v>34823</v>
      </c>
      <c r="AF42" s="70">
        <f t="shared" si="16"/>
        <v>36452</v>
      </c>
      <c r="AG42" s="70">
        <f t="shared" si="16"/>
        <v>41128.032258064515</v>
      </c>
      <c r="AH42" s="70">
        <f t="shared" ref="AH42:AI42" si="17">+AH24+AH29+AH40</f>
        <v>38881.399999999994</v>
      </c>
      <c r="AI42" s="70">
        <f t="shared" si="17"/>
        <v>38887.645161290318</v>
      </c>
      <c r="AJ42" s="70">
        <f>+AJ24+AJ29+AJ40</f>
        <v>37699.645161290318</v>
      </c>
      <c r="AK42" s="70">
        <f>+AK24+AK29+AK40</f>
        <v>41292</v>
      </c>
      <c r="AL42" s="70">
        <f>+AL24+AL29+AL40</f>
        <v>44285</v>
      </c>
      <c r="AM42" s="70">
        <f>+AM24+AM29+AM40</f>
        <v>37924</v>
      </c>
      <c r="AN42" s="70">
        <f>+AN24+AN29+AN40</f>
        <v>-6361</v>
      </c>
      <c r="AO42" s="1"/>
      <c r="AP42" s="1"/>
      <c r="AQ42" s="1"/>
    </row>
    <row r="43" spans="1:43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39"/>
    </row>
    <row r="44" spans="1:43" x14ac:dyDescent="0.3">
      <c r="E44" s="3"/>
      <c r="V44" s="3"/>
    </row>
    <row r="45" spans="1:43" x14ac:dyDescent="0.3">
      <c r="F45" s="3"/>
      <c r="M45" s="3"/>
      <c r="U45" s="3"/>
      <c r="Z45" s="3"/>
    </row>
    <row r="47" spans="1:43" x14ac:dyDescent="0.3">
      <c r="E47" s="74"/>
      <c r="AN47" s="3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A11:A23"/>
    <mergeCell ref="B11:B23"/>
    <mergeCell ref="A4:D4"/>
    <mergeCell ref="C9:D9"/>
    <mergeCell ref="Q9:AB9"/>
    <mergeCell ref="A7:AN7"/>
    <mergeCell ref="A5:AN5"/>
    <mergeCell ref="A6:AN6"/>
    <mergeCell ref="E9:P9"/>
    <mergeCell ref="AC9:AM9"/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2019-2021</vt:lpstr>
      <vt:lpstr>'PETRÓLEO '!Área_de_impresión</vt:lpstr>
      <vt:lpstr>'PETRÓLEO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2021-12-10T20:41:55Z</cp:lastPrinted>
  <dcterms:created xsi:type="dcterms:W3CDTF">1997-07-01T22:48:52Z</dcterms:created>
  <dcterms:modified xsi:type="dcterms:W3CDTF">2021-12-10T20:43:46Z</dcterms:modified>
</cp:coreProperties>
</file>